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ms\Downloads\"/>
    </mc:Choice>
  </mc:AlternateContent>
  <bookViews>
    <workbookView xWindow="0" yWindow="0" windowWidth="2370" windowHeight="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0" i="1" l="1"/>
  <c r="F12" i="1"/>
  <c r="P102" i="1" l="1"/>
  <c r="P103" i="1"/>
  <c r="P104" i="1"/>
  <c r="P105" i="1"/>
  <c r="P101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F19" i="1" s="1"/>
  <c r="F21" i="1" s="1"/>
  <c r="P96" i="1"/>
  <c r="P97" i="1"/>
  <c r="P98" i="1"/>
  <c r="P99" i="1"/>
  <c r="P100" i="1"/>
  <c r="P82" i="1"/>
  <c r="J102" i="1"/>
  <c r="J103" i="1"/>
  <c r="J104" i="1"/>
  <c r="J105" i="1"/>
  <c r="J101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F18" i="1" s="1"/>
  <c r="J96" i="1"/>
  <c r="J97" i="1"/>
  <c r="J98" i="1"/>
  <c r="J99" i="1"/>
  <c r="J100" i="1"/>
  <c r="J82" i="1"/>
  <c r="O67" i="1"/>
  <c r="O76" i="1"/>
  <c r="N76" i="1"/>
  <c r="I76" i="1"/>
  <c r="O75" i="1"/>
  <c r="N75" i="1"/>
  <c r="I75" i="1"/>
  <c r="O74" i="1"/>
  <c r="N74" i="1"/>
  <c r="I74" i="1"/>
  <c r="O73" i="1"/>
  <c r="N73" i="1"/>
  <c r="I73" i="1"/>
  <c r="O72" i="1"/>
  <c r="N72" i="1"/>
  <c r="I72" i="1"/>
  <c r="O71" i="1"/>
  <c r="N71" i="1"/>
  <c r="I71" i="1"/>
  <c r="O70" i="1"/>
  <c r="N70" i="1"/>
  <c r="I70" i="1"/>
  <c r="O69" i="1"/>
  <c r="N69" i="1"/>
  <c r="I69" i="1"/>
  <c r="O68" i="1"/>
  <c r="N68" i="1"/>
  <c r="I68" i="1"/>
  <c r="N67" i="1"/>
  <c r="I67" i="1"/>
  <c r="O66" i="1"/>
  <c r="N66" i="1"/>
  <c r="F11" i="1" s="1"/>
  <c r="F13" i="1" s="1"/>
  <c r="I66" i="1"/>
  <c r="O65" i="1"/>
  <c r="N65" i="1"/>
  <c r="I65" i="1"/>
  <c r="O64" i="1"/>
  <c r="N64" i="1"/>
  <c r="I64" i="1"/>
  <c r="O63" i="1"/>
  <c r="N63" i="1"/>
  <c r="I63" i="1"/>
  <c r="O62" i="1"/>
  <c r="N62" i="1"/>
  <c r="I62" i="1"/>
  <c r="O61" i="1"/>
  <c r="N61" i="1"/>
  <c r="I61" i="1"/>
  <c r="O60" i="1"/>
  <c r="N60" i="1"/>
  <c r="I60" i="1"/>
  <c r="O59" i="1"/>
  <c r="N59" i="1"/>
  <c r="I59" i="1"/>
  <c r="O58" i="1"/>
  <c r="N58" i="1"/>
  <c r="I58" i="1"/>
  <c r="O57" i="1"/>
  <c r="N57" i="1"/>
  <c r="I57" i="1"/>
  <c r="O56" i="1"/>
  <c r="N56" i="1"/>
  <c r="I56" i="1"/>
  <c r="O55" i="1"/>
  <c r="N55" i="1"/>
  <c r="I55" i="1"/>
  <c r="O54" i="1"/>
  <c r="N54" i="1"/>
  <c r="I54" i="1"/>
  <c r="O53" i="1"/>
  <c r="N53" i="1"/>
  <c r="I53" i="1"/>
  <c r="O52" i="1"/>
  <c r="F10" i="1"/>
</calcChain>
</file>

<file path=xl/sharedStrings.xml><?xml version="1.0" encoding="utf-8"?>
<sst xmlns="http://schemas.openxmlformats.org/spreadsheetml/2006/main" count="157" uniqueCount="110">
  <si>
    <t>포션메이커 계산기</t>
  </si>
  <si>
    <t>요정</t>
  </si>
  <si>
    <t>노란색은 적으세요</t>
  </si>
  <si>
    <t>빨간색은 결과</t>
  </si>
  <si>
    <t>빨간포션</t>
  </si>
  <si>
    <t>강화배율+</t>
  </si>
  <si>
    <t>실패방지+</t>
  </si>
  <si>
    <t>강화확률+</t>
  </si>
  <si>
    <t>강화시작돈</t>
  </si>
  <si>
    <t>재료양+</t>
  </si>
  <si>
    <t>초당 벌이</t>
  </si>
  <si>
    <t>판매가격+</t>
  </si>
  <si>
    <t>대략 시간</t>
  </si>
  <si>
    <t>파란포션</t>
  </si>
  <si>
    <t>업그레이드</t>
  </si>
  <si>
    <t>생명력재료</t>
  </si>
  <si>
    <t>레벨을 쓰세요</t>
  </si>
  <si>
    <t>마력재료</t>
  </si>
  <si>
    <t>기력재료</t>
  </si>
  <si>
    <t>재료양증가</t>
  </si>
  <si>
    <t>강화성공</t>
  </si>
  <si>
    <t>퍼센트를 쓰세요</t>
  </si>
  <si>
    <t>판매비용</t>
  </si>
  <si>
    <t>버프</t>
  </si>
  <si>
    <t>10%버프</t>
  </si>
  <si>
    <t>없음 = 0 있음 = 1</t>
  </si>
  <si>
    <t>X2버프</t>
  </si>
  <si>
    <t>깨짐방어</t>
  </si>
  <si>
    <t>일반</t>
  </si>
  <si>
    <t>강화할 포션레벨</t>
  </si>
  <si>
    <t>원하는 돈</t>
  </si>
  <si>
    <t>빨간 포션</t>
  </si>
  <si>
    <t>재료 모양</t>
  </si>
  <si>
    <t>포션 이름</t>
  </si>
  <si>
    <t>가격</t>
  </si>
  <si>
    <t>강화1</t>
  </si>
  <si>
    <t>강화2</t>
  </si>
  <si>
    <t>강화3</t>
  </si>
  <si>
    <t>강화4</t>
  </si>
  <si>
    <t>방어필요</t>
  </si>
  <si>
    <t>배수1</t>
  </si>
  <si>
    <t>배수2</t>
  </si>
  <si>
    <t>배수3</t>
  </si>
  <si>
    <t>배수4</t>
  </si>
  <si>
    <t>최종배수</t>
  </si>
  <si>
    <t>재료가격</t>
  </si>
  <si>
    <t>허브</t>
  </si>
  <si>
    <t>실습용</t>
  </si>
  <si>
    <t>버섯</t>
  </si>
  <si>
    <t>어린이용</t>
  </si>
  <si>
    <t>과실</t>
  </si>
  <si>
    <t>라즈베리</t>
  </si>
  <si>
    <t>깃털</t>
  </si>
  <si>
    <t>소형</t>
  </si>
  <si>
    <t>알</t>
  </si>
  <si>
    <t>콜라겐</t>
  </si>
  <si>
    <t>가루</t>
  </si>
  <si>
    <t>가정용</t>
  </si>
  <si>
    <t>만드라고라</t>
  </si>
  <si>
    <t>평범한</t>
  </si>
  <si>
    <t>털</t>
  </si>
  <si>
    <t>탄산</t>
  </si>
  <si>
    <t>편지</t>
  </si>
  <si>
    <t>대형</t>
  </si>
  <si>
    <t>꽃</t>
  </si>
  <si>
    <t>축복</t>
  </si>
  <si>
    <t>잼</t>
  </si>
  <si>
    <t>딸기</t>
  </si>
  <si>
    <t>눈알</t>
  </si>
  <si>
    <t>영약</t>
  </si>
  <si>
    <t>날개</t>
  </si>
  <si>
    <t>빛나는</t>
  </si>
  <si>
    <t>이빨</t>
  </si>
  <si>
    <t>고급</t>
  </si>
  <si>
    <t>크리스탈</t>
  </si>
  <si>
    <t>저항</t>
  </si>
  <si>
    <t>스크롤</t>
  </si>
  <si>
    <t>고농축</t>
  </si>
  <si>
    <t>눈물</t>
  </si>
  <si>
    <t>비약</t>
  </si>
  <si>
    <t>룬</t>
  </si>
  <si>
    <t>천상</t>
  </si>
  <si>
    <t>비늘</t>
  </si>
  <si>
    <t>고대</t>
  </si>
  <si>
    <t>돌</t>
  </si>
  <si>
    <t>전설</t>
  </si>
  <si>
    <t>펜던트</t>
  </si>
  <si>
    <t>붉은 여명</t>
  </si>
  <si>
    <t>반지</t>
  </si>
  <si>
    <t>시약</t>
  </si>
  <si>
    <t>뿔</t>
  </si>
  <si>
    <t>마족 초급</t>
  </si>
  <si>
    <t>포자</t>
  </si>
  <si>
    <t>혈청</t>
  </si>
  <si>
    <t>루시퍼의 눈물</t>
  </si>
  <si>
    <t>정수</t>
  </si>
  <si>
    <t>파란포션</t>
    <phoneticPr fontId="1" type="noConversion"/>
  </si>
  <si>
    <t>재료모양</t>
    <phoneticPr fontId="1" type="noConversion"/>
  </si>
  <si>
    <t>포션이름</t>
    <phoneticPr fontId="1" type="noConversion"/>
  </si>
  <si>
    <t>환상</t>
    <phoneticPr fontId="1" type="noConversion"/>
  </si>
  <si>
    <r>
      <rPr>
        <sz val="11"/>
        <color theme="1"/>
        <rFont val="돋움"/>
        <family val="3"/>
        <charset val="129"/>
      </rPr>
      <t>푸른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새벽</t>
    </r>
    <phoneticPr fontId="1" type="noConversion"/>
  </si>
  <si>
    <t>포도</t>
    <phoneticPr fontId="1" type="noConversion"/>
  </si>
  <si>
    <t>미네랄</t>
    <phoneticPr fontId="1" type="noConversion"/>
  </si>
  <si>
    <t>블루베리</t>
    <phoneticPr fontId="1" type="noConversion"/>
  </si>
  <si>
    <t>대략방어필요</t>
    <phoneticPr fontId="1" type="noConversion"/>
  </si>
  <si>
    <t>방어필요</t>
    <phoneticPr fontId="1" type="noConversion"/>
  </si>
  <si>
    <t>최종배수</t>
    <phoneticPr fontId="1" type="noConversion"/>
  </si>
  <si>
    <t>강화시작돈</t>
    <phoneticPr fontId="1" type="noConversion"/>
  </si>
  <si>
    <r>
      <rPr>
        <sz val="11"/>
        <color theme="1"/>
        <rFont val="돋움"/>
        <family val="3"/>
        <charset val="129"/>
      </rPr>
      <t>대략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시간</t>
    </r>
    <phoneticPr fontId="1" type="noConversion"/>
  </si>
  <si>
    <t>노란포션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</si>
</sst>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%"/>
    <numFmt numFmtId="177" formatCode="0.000%"/>
    <numFmt numFmtId="178" formatCode="0_ "/>
    <numFmt numFmtId="179" formatCode="0.0_ "/>
    <numFmt numFmtId="180" formatCode="#,##0_ "/>
    <numFmt numFmtId="181" formatCode="0.00_);[Red]\(0.00\)"/>
    <numFmt numFmtId="183" formatCode="#&quot;초&quot;"/>
    <numFmt numFmtId="184" formatCode="#,##0_);[Red]\(#,##0\)"/>
  </numFmts>
  <fonts count="11" x14ac:knownFonts="1">
    <font>
      <sz val="11"/>
      <color theme="1"/>
      <name val="Arial"/>
    </font>
    <font>
      <sz val="8"/>
      <color rgb="FF000000"/>
      <name val="Arial"/>
    </font>
    <font>
      <sz val="11"/>
      <color rgb="FFFF0000"/>
      <name val="Arial"/>
    </font>
    <font>
      <sz val="26"/>
      <color theme="1"/>
      <name val="Arial"/>
    </font>
    <font>
      <sz val="11"/>
      <color theme="0"/>
      <name val="Arial"/>
    </font>
    <font>
      <sz val="11"/>
      <color theme="1"/>
      <name val="돋움"/>
      <family val="3"/>
      <charset val="129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0070C0"/>
      <name val="Arial"/>
      <family val="2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1">
      <alignment vertical="center"/>
    </xf>
  </cellStyleXfs>
  <cellXfs count="42">
    <xf numFmtId="0" fontId="0" fillId="0" borderId="0" xfId="0" applyBorder="1">
      <alignment vertical="center"/>
    </xf>
    <xf numFmtId="0" fontId="0" fillId="0" borderId="0" xfId="0" applyNumberFormat="1" applyFill="1" applyBorder="1" applyAlignment="1">
      <alignment vertical="center"/>
    </xf>
    <xf numFmtId="10" fontId="0" fillId="0" borderId="0" xfId="0" applyNumberFormat="1" applyBorder="1">
      <alignment vertical="center"/>
    </xf>
    <xf numFmtId="9" fontId="0" fillId="0" borderId="0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176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177" fontId="0" fillId="2" borderId="0" xfId="0" applyNumberFormat="1" applyFill="1" applyBorder="1">
      <alignment vertical="center"/>
    </xf>
    <xf numFmtId="9" fontId="0" fillId="2" borderId="0" xfId="0" applyNumberFormat="1" applyFill="1" applyBorder="1">
      <alignment vertical="center"/>
    </xf>
    <xf numFmtId="10" fontId="0" fillId="0" borderId="0" xfId="0" applyNumberFormat="1" applyBorder="1">
      <alignment vertical="center"/>
    </xf>
    <xf numFmtId="179" fontId="0" fillId="0" borderId="0" xfId="0" applyNumberFormat="1" applyBorder="1">
      <alignment vertical="center"/>
    </xf>
    <xf numFmtId="179" fontId="2" fillId="3" borderId="0" xfId="0" applyNumberFormat="1" applyFont="1" applyFill="1" applyBorder="1">
      <alignment vertical="center"/>
    </xf>
    <xf numFmtId="180" fontId="0" fillId="0" borderId="0" xfId="0" applyNumberFormat="1" applyBorder="1">
      <alignment vertical="center"/>
    </xf>
    <xf numFmtId="0" fontId="4" fillId="0" borderId="0" xfId="0" applyFont="1" applyBorder="1">
      <alignment vertical="center"/>
    </xf>
    <xf numFmtId="178" fontId="4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181" fontId="0" fillId="0" borderId="0" xfId="0" applyNumberFormat="1" applyBorder="1">
      <alignment vertical="center"/>
    </xf>
    <xf numFmtId="181" fontId="0" fillId="3" borderId="4" xfId="0" applyNumberFormat="1" applyFill="1" applyBorder="1">
      <alignment vertical="center"/>
    </xf>
    <xf numFmtId="183" fontId="7" fillId="0" borderId="0" xfId="0" applyNumberFormat="1" applyFont="1" applyBorder="1">
      <alignment vertical="center"/>
    </xf>
    <xf numFmtId="179" fontId="7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left" vertical="center"/>
    </xf>
    <xf numFmtId="180" fontId="0" fillId="2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/>
    </xf>
    <xf numFmtId="184" fontId="0" fillId="0" borderId="0" xfId="0" applyNumberFormat="1" applyBorder="1">
      <alignment vertical="center"/>
    </xf>
    <xf numFmtId="0" fontId="10" fillId="4" borderId="0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topLeftCell="A64" zoomScaleNormal="100" workbookViewId="0">
      <selection activeCell="J14" sqref="J14"/>
    </sheetView>
  </sheetViews>
  <sheetFormatPr defaultRowHeight="14.25" x14ac:dyDescent="0.2"/>
  <cols>
    <col min="1" max="1" width="14.125" customWidth="1"/>
    <col min="2" max="2" width="13.125" customWidth="1"/>
    <col min="4" max="4" width="12.25" customWidth="1"/>
    <col min="5" max="5" width="11.875" customWidth="1"/>
    <col min="6" max="6" width="12.625" customWidth="1"/>
    <col min="14" max="14" width="16" customWidth="1"/>
    <col min="16" max="16" width="17.75" customWidth="1"/>
  </cols>
  <sheetData>
    <row r="1" spans="1:11" ht="30" customHeight="1" x14ac:dyDescent="0.2">
      <c r="A1" s="23" t="s">
        <v>0</v>
      </c>
      <c r="B1" s="23"/>
      <c r="C1" s="23"/>
      <c r="D1" s="23"/>
      <c r="E1" s="23"/>
      <c r="F1" s="23"/>
      <c r="G1" s="23"/>
    </row>
    <row r="2" spans="1:11" x14ac:dyDescent="0.2">
      <c r="A2" s="23"/>
      <c r="B2" s="23"/>
      <c r="C2" s="23"/>
      <c r="D2" s="23"/>
      <c r="E2" s="23"/>
      <c r="F2" s="23"/>
      <c r="G2" s="23"/>
    </row>
    <row r="3" spans="1:11" x14ac:dyDescent="0.2">
      <c r="A3" s="23"/>
      <c r="B3" s="23"/>
      <c r="C3" s="23"/>
      <c r="D3" s="23"/>
      <c r="E3" s="23"/>
      <c r="F3" s="23"/>
      <c r="G3" s="23"/>
    </row>
    <row r="4" spans="1:11" x14ac:dyDescent="0.2">
      <c r="A4" s="24" t="s">
        <v>1</v>
      </c>
      <c r="B4" s="24"/>
      <c r="D4" s="26" t="s">
        <v>2</v>
      </c>
      <c r="E4" s="27"/>
      <c r="F4" s="30" t="s">
        <v>3</v>
      </c>
    </row>
    <row r="5" spans="1:11" x14ac:dyDescent="0.2">
      <c r="A5" s="25"/>
      <c r="B5" s="25"/>
      <c r="D5" s="28"/>
      <c r="E5" s="29"/>
      <c r="F5" s="30"/>
    </row>
    <row r="7" spans="1:11" x14ac:dyDescent="0.2">
      <c r="C7" s="24"/>
      <c r="D7" s="24"/>
      <c r="E7" s="24"/>
    </row>
    <row r="8" spans="1:11" x14ac:dyDescent="0.2">
      <c r="E8" s="31" t="s">
        <v>4</v>
      </c>
      <c r="F8" s="31"/>
    </row>
    <row r="9" spans="1:11" x14ac:dyDescent="0.2">
      <c r="A9" t="s">
        <v>5</v>
      </c>
      <c r="B9" s="6">
        <v>0</v>
      </c>
      <c r="E9" s="31"/>
      <c r="F9" s="31"/>
    </row>
    <row r="10" spans="1:11" x14ac:dyDescent="0.2">
      <c r="A10" t="s">
        <v>6</v>
      </c>
      <c r="B10" s="6">
        <v>0</v>
      </c>
      <c r="E10" s="16" t="s">
        <v>104</v>
      </c>
      <c r="F10" s="12">
        <f>INDEX(I52:I76,B38)</f>
        <v>4.4861285177994681</v>
      </c>
    </row>
    <row r="11" spans="1:11" x14ac:dyDescent="0.2">
      <c r="A11" t="s">
        <v>7</v>
      </c>
      <c r="B11" s="6">
        <v>0</v>
      </c>
      <c r="E11" t="s">
        <v>8</v>
      </c>
      <c r="F11" s="32">
        <f>B39/((1+B13+B25)*INDEX(N52:N76,B38)*(1+B32))</f>
        <v>5046125.4723337432</v>
      </c>
      <c r="G11" s="32"/>
      <c r="H11" s="32"/>
      <c r="I11" s="32"/>
      <c r="J11" s="32"/>
      <c r="K11" s="32"/>
    </row>
    <row r="12" spans="1:11" x14ac:dyDescent="0.2">
      <c r="A12" t="s">
        <v>9</v>
      </c>
      <c r="B12" s="6">
        <v>0</v>
      </c>
      <c r="E12" s="14" t="s">
        <v>10</v>
      </c>
      <c r="F12" s="15">
        <f>AVERAGE(INDEX(O52:O76,B20),INDEX(O52:O76,B21),INDEX(O52:O76,B22))</f>
        <v>138.57619047619048</v>
      </c>
    </row>
    <row r="13" spans="1:11" x14ac:dyDescent="0.2">
      <c r="A13" t="s">
        <v>11</v>
      </c>
      <c r="B13" s="6">
        <v>0</v>
      </c>
      <c r="E13" t="s">
        <v>12</v>
      </c>
      <c r="F13" s="20">
        <f>F11/(F12*B23*(1+B12))</f>
        <v>1820.7043558470259</v>
      </c>
    </row>
    <row r="16" spans="1:11" x14ac:dyDescent="0.2">
      <c r="E16" s="33" t="s">
        <v>13</v>
      </c>
      <c r="F16" s="33"/>
    </row>
    <row r="17" spans="1:9" x14ac:dyDescent="0.2">
      <c r="A17" s="34" t="s">
        <v>14</v>
      </c>
      <c r="B17" s="24"/>
      <c r="E17" s="33"/>
      <c r="F17" s="33"/>
    </row>
    <row r="18" spans="1:9" x14ac:dyDescent="0.2">
      <c r="A18" s="24"/>
      <c r="B18" s="24"/>
      <c r="E18" s="16" t="s">
        <v>104</v>
      </c>
      <c r="F18" s="21">
        <f>INDEX(J81:J105,B38)</f>
        <v>2.3101434699133798</v>
      </c>
    </row>
    <row r="19" spans="1:9" x14ac:dyDescent="0.2">
      <c r="E19" s="16" t="s">
        <v>107</v>
      </c>
      <c r="F19" s="36">
        <f>B39/((1+B13+B25)*INDEX(P81:P105,B38)*(1+B32))</f>
        <v>17091980.781722117</v>
      </c>
      <c r="G19" s="36"/>
      <c r="H19" s="36"/>
      <c r="I19" s="36"/>
    </row>
    <row r="20" spans="1:9" x14ac:dyDescent="0.2">
      <c r="A20" t="s">
        <v>15</v>
      </c>
      <c r="B20" s="7">
        <v>15</v>
      </c>
      <c r="C20" s="35" t="s">
        <v>16</v>
      </c>
      <c r="D20" s="35"/>
      <c r="F20" s="22">
        <f>AVERAGE(INDEX(O52:O76,B20),INDEX(O52:O76,B21),INDEX(O52:O76,B22))</f>
        <v>138.57619047619048</v>
      </c>
    </row>
    <row r="21" spans="1:9" x14ac:dyDescent="0.2">
      <c r="A21" t="s">
        <v>17</v>
      </c>
      <c r="B21" s="7">
        <v>15</v>
      </c>
      <c r="C21" s="35"/>
      <c r="D21" s="35"/>
      <c r="E21" s="17" t="s">
        <v>108</v>
      </c>
      <c r="F21" s="20">
        <f>F19/(F12*B23*(1+B12))</f>
        <v>6166.9976360978053</v>
      </c>
    </row>
    <row r="22" spans="1:9" x14ac:dyDescent="0.2">
      <c r="A22" t="s">
        <v>18</v>
      </c>
      <c r="B22" s="7">
        <v>14</v>
      </c>
      <c r="C22" s="35"/>
      <c r="D22" s="35"/>
    </row>
    <row r="23" spans="1:9" x14ac:dyDescent="0.2">
      <c r="A23" t="s">
        <v>19</v>
      </c>
      <c r="B23" s="7">
        <v>20</v>
      </c>
      <c r="C23" s="35"/>
      <c r="D23" s="35"/>
    </row>
    <row r="24" spans="1:9" x14ac:dyDescent="0.2">
      <c r="A24" t="s">
        <v>20</v>
      </c>
      <c r="B24" s="8">
        <v>0.10340000000000001</v>
      </c>
      <c r="C24" s="24" t="s">
        <v>21</v>
      </c>
      <c r="D24" s="24"/>
      <c r="E24" s="41" t="s">
        <v>109</v>
      </c>
      <c r="F24" s="41"/>
    </row>
    <row r="25" spans="1:9" x14ac:dyDescent="0.2">
      <c r="A25" t="s">
        <v>22</v>
      </c>
      <c r="B25" s="9">
        <v>0.2</v>
      </c>
      <c r="C25" s="24"/>
      <c r="D25" s="24"/>
      <c r="E25" s="41"/>
      <c r="F25" s="41"/>
    </row>
    <row r="28" spans="1:9" x14ac:dyDescent="0.2">
      <c r="A28" s="24" t="s">
        <v>23</v>
      </c>
      <c r="B28" s="24"/>
    </row>
    <row r="29" spans="1:9" x14ac:dyDescent="0.2">
      <c r="A29" s="24"/>
      <c r="B29" s="24"/>
    </row>
    <row r="31" spans="1:9" x14ac:dyDescent="0.2">
      <c r="A31" t="s">
        <v>24</v>
      </c>
      <c r="B31" s="7">
        <v>0</v>
      </c>
      <c r="C31" s="38" t="s">
        <v>25</v>
      </c>
      <c r="D31" s="38"/>
    </row>
    <row r="32" spans="1:9" x14ac:dyDescent="0.2">
      <c r="A32" t="s">
        <v>26</v>
      </c>
      <c r="B32" s="7">
        <v>1</v>
      </c>
      <c r="C32" s="38"/>
      <c r="D32" s="38"/>
    </row>
    <row r="33" spans="1:12" x14ac:dyDescent="0.2">
      <c r="A33" t="s">
        <v>27</v>
      </c>
      <c r="B33" s="7">
        <v>1</v>
      </c>
      <c r="C33" s="38"/>
      <c r="D33" s="38"/>
    </row>
    <row r="34" spans="1:12" x14ac:dyDescent="0.2">
      <c r="C34" s="1"/>
      <c r="D34" s="1"/>
    </row>
    <row r="35" spans="1:12" x14ac:dyDescent="0.2">
      <c r="A35" s="4"/>
      <c r="B35" s="5"/>
    </row>
    <row r="36" spans="1:12" x14ac:dyDescent="0.2">
      <c r="A36" s="24" t="s">
        <v>28</v>
      </c>
      <c r="B36" s="24"/>
    </row>
    <row r="37" spans="1:12" x14ac:dyDescent="0.2">
      <c r="A37" s="24"/>
      <c r="B37" s="24"/>
    </row>
    <row r="38" spans="1:12" x14ac:dyDescent="0.2">
      <c r="A38" t="s">
        <v>29</v>
      </c>
      <c r="B38" s="7">
        <v>15</v>
      </c>
      <c r="C38" s="25"/>
      <c r="D38" s="39"/>
    </row>
    <row r="39" spans="1:12" x14ac:dyDescent="0.2">
      <c r="A39" t="s">
        <v>30</v>
      </c>
      <c r="B39" s="37">
        <v>2000000000000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51" spans="1:15" x14ac:dyDescent="0.2">
      <c r="A51" t="s">
        <v>31</v>
      </c>
      <c r="B51" t="s">
        <v>32</v>
      </c>
      <c r="C51" t="s">
        <v>33</v>
      </c>
      <c r="D51" t="s">
        <v>34</v>
      </c>
      <c r="E51" t="s">
        <v>35</v>
      </c>
      <c r="F51" t="s">
        <v>36</v>
      </c>
      <c r="G51" t="s">
        <v>37</v>
      </c>
      <c r="H51" t="s">
        <v>38</v>
      </c>
      <c r="I51" t="s">
        <v>39</v>
      </c>
      <c r="J51" t="s">
        <v>40</v>
      </c>
      <c r="K51" t="s">
        <v>41</v>
      </c>
      <c r="L51" t="s">
        <v>42</v>
      </c>
      <c r="M51" t="s">
        <v>43</v>
      </c>
      <c r="N51" t="s">
        <v>44</v>
      </c>
      <c r="O51" t="s">
        <v>45</v>
      </c>
    </row>
    <row r="52" spans="1:15" x14ac:dyDescent="0.2">
      <c r="A52">
        <v>1</v>
      </c>
      <c r="B52" t="s">
        <v>46</v>
      </c>
      <c r="C52" t="s">
        <v>47</v>
      </c>
      <c r="D52">
        <v>1</v>
      </c>
      <c r="E52" s="2">
        <v>0.9</v>
      </c>
      <c r="F52" s="2">
        <v>0.85</v>
      </c>
      <c r="G52" s="3">
        <v>1</v>
      </c>
      <c r="H52" s="3">
        <v>1</v>
      </c>
      <c r="I52" s="11"/>
      <c r="J52">
        <v>1.03</v>
      </c>
      <c r="K52">
        <v>1.1000000000000001</v>
      </c>
      <c r="L52">
        <v>1</v>
      </c>
      <c r="M52">
        <v>1</v>
      </c>
      <c r="N52" s="13">
        <v>1</v>
      </c>
      <c r="O52">
        <f>AVERAGE($D$52:$D52)</f>
        <v>1</v>
      </c>
    </row>
    <row r="53" spans="1:15" x14ac:dyDescent="0.2">
      <c r="A53">
        <v>2</v>
      </c>
      <c r="B53" t="s">
        <v>48</v>
      </c>
      <c r="C53" t="s">
        <v>49</v>
      </c>
      <c r="D53">
        <v>2</v>
      </c>
      <c r="E53" s="2">
        <v>0.9</v>
      </c>
      <c r="F53" s="2">
        <v>0.85</v>
      </c>
      <c r="G53" s="2">
        <v>0.8</v>
      </c>
      <c r="H53" s="2">
        <v>0.75</v>
      </c>
      <c r="I53" s="11">
        <f t="shared" ref="I53:I76" si="0">(1/(E53+$B$11+$B$31*0.1+$B$24)-1)+(1/(F53+$B$11+$B$31*0.1+$B$24)-1)+(1/(G53+$B$11+$B$31*0.1+$B$24)-1)+(1/(H53+$B$11+$B$31*0.1+$B$24)-1)</f>
        <v>0.32420205401257329</v>
      </c>
      <c r="J53">
        <v>1.22</v>
      </c>
      <c r="K53">
        <v>1.35</v>
      </c>
      <c r="L53">
        <v>1.5</v>
      </c>
      <c r="M53">
        <v>1.67</v>
      </c>
      <c r="N53" s="13">
        <f t="shared" ref="N53:N76" si="1">J53*K53*L53*M53*(1+($B$9))^4</f>
        <v>4.1257349999999997</v>
      </c>
      <c r="O53">
        <f>AVERAGE($D$52:$D53)</f>
        <v>1.5</v>
      </c>
    </row>
    <row r="54" spans="1:15" x14ac:dyDescent="0.2">
      <c r="A54">
        <v>3</v>
      </c>
      <c r="B54" t="s">
        <v>50</v>
      </c>
      <c r="C54" t="s">
        <v>51</v>
      </c>
      <c r="D54">
        <v>4</v>
      </c>
      <c r="E54" s="2">
        <v>0.9</v>
      </c>
      <c r="F54" s="2">
        <v>0.8</v>
      </c>
      <c r="G54" s="2">
        <v>0.7</v>
      </c>
      <c r="H54" s="2">
        <v>0.55000000000000004</v>
      </c>
      <c r="I54" s="11">
        <f t="shared" si="0"/>
        <v>0.8787069572195515</v>
      </c>
      <c r="J54">
        <v>1.34</v>
      </c>
      <c r="K54">
        <v>1.65</v>
      </c>
      <c r="L54">
        <v>2.04</v>
      </c>
      <c r="M54">
        <v>2.9</v>
      </c>
      <c r="N54" s="13">
        <f t="shared" si="1"/>
        <v>13.080276</v>
      </c>
      <c r="O54">
        <f>AVERAGE($D$52:$D54)</f>
        <v>2.3333333333333335</v>
      </c>
    </row>
    <row r="55" spans="1:15" x14ac:dyDescent="0.2">
      <c r="A55">
        <v>4</v>
      </c>
      <c r="B55" t="s">
        <v>52</v>
      </c>
      <c r="C55" t="s">
        <v>53</v>
      </c>
      <c r="D55">
        <v>7</v>
      </c>
      <c r="E55" s="2">
        <v>0.85</v>
      </c>
      <c r="F55" s="2">
        <v>0.75</v>
      </c>
      <c r="G55" s="2">
        <v>0.65</v>
      </c>
      <c r="H55" s="2">
        <v>0.5</v>
      </c>
      <c r="I55" s="11">
        <f t="shared" si="0"/>
        <v>1.2052527611666048</v>
      </c>
      <c r="J55">
        <v>1.62</v>
      </c>
      <c r="K55">
        <v>2</v>
      </c>
      <c r="L55">
        <v>2.4900000000000002</v>
      </c>
      <c r="M55">
        <v>3.6</v>
      </c>
      <c r="N55" s="13">
        <f t="shared" si="1"/>
        <v>29.043360000000003</v>
      </c>
      <c r="O55">
        <f>AVERAGE($D$52:$D55)</f>
        <v>3.5</v>
      </c>
    </row>
    <row r="56" spans="1:15" x14ac:dyDescent="0.2">
      <c r="A56">
        <v>5</v>
      </c>
      <c r="B56" t="s">
        <v>54</v>
      </c>
      <c r="C56" t="s">
        <v>55</v>
      </c>
      <c r="D56">
        <v>12</v>
      </c>
      <c r="E56" s="2">
        <v>0.8</v>
      </c>
      <c r="F56" s="2">
        <v>0.7</v>
      </c>
      <c r="G56" s="2">
        <v>0.6</v>
      </c>
      <c r="H56" s="2">
        <v>0.5</v>
      </c>
      <c r="I56" s="11">
        <f t="shared" si="0"/>
        <v>1.4305809924356767</v>
      </c>
      <c r="J56">
        <v>1.95</v>
      </c>
      <c r="K56">
        <v>2.41</v>
      </c>
      <c r="L56">
        <v>3.03</v>
      </c>
      <c r="M56">
        <v>3.9</v>
      </c>
      <c r="N56" s="13">
        <f t="shared" si="1"/>
        <v>55.533991499999999</v>
      </c>
      <c r="O56">
        <f>AVERAGE($D$52:$D56)</f>
        <v>5.2</v>
      </c>
    </row>
    <row r="57" spans="1:15" x14ac:dyDescent="0.2">
      <c r="A57">
        <v>6</v>
      </c>
      <c r="B57" t="s">
        <v>56</v>
      </c>
      <c r="C57" t="s">
        <v>57</v>
      </c>
      <c r="D57">
        <v>18</v>
      </c>
      <c r="E57" s="2">
        <v>0.8</v>
      </c>
      <c r="F57" s="2">
        <v>0.7</v>
      </c>
      <c r="G57" s="2">
        <v>0.6</v>
      </c>
      <c r="H57" s="2">
        <v>0.5</v>
      </c>
      <c r="I57" s="11">
        <f t="shared" si="0"/>
        <v>1.4305809924356767</v>
      </c>
      <c r="J57">
        <v>2.1</v>
      </c>
      <c r="K57">
        <v>2.6</v>
      </c>
      <c r="L57">
        <v>3.27</v>
      </c>
      <c r="M57">
        <v>4.2</v>
      </c>
      <c r="N57" s="13">
        <f t="shared" si="1"/>
        <v>74.987640000000013</v>
      </c>
      <c r="O57">
        <f>AVERAGE($D$52:$D57)</f>
        <v>7.333333333333333</v>
      </c>
    </row>
    <row r="58" spans="1:15" x14ac:dyDescent="0.2">
      <c r="A58">
        <v>7</v>
      </c>
      <c r="B58" t="s">
        <v>58</v>
      </c>
      <c r="C58" t="s">
        <v>59</v>
      </c>
      <c r="D58">
        <v>28</v>
      </c>
      <c r="E58" s="2">
        <v>0.75</v>
      </c>
      <c r="F58" s="2">
        <v>0.6</v>
      </c>
      <c r="G58" s="2">
        <v>0.45</v>
      </c>
      <c r="H58" s="2">
        <v>0.3</v>
      </c>
      <c r="I58" s="11">
        <f t="shared" si="0"/>
        <v>2.8793899532926854</v>
      </c>
      <c r="J58">
        <v>2.5</v>
      </c>
      <c r="K58">
        <v>3.5</v>
      </c>
      <c r="L58">
        <v>5.17</v>
      </c>
      <c r="M58">
        <v>8.5</v>
      </c>
      <c r="N58" s="13">
        <f t="shared" si="1"/>
        <v>384.51874999999995</v>
      </c>
      <c r="O58">
        <f>AVERAGE($D$52:$D58)</f>
        <v>10.285714285714286</v>
      </c>
    </row>
    <row r="59" spans="1:15" x14ac:dyDescent="0.2">
      <c r="A59">
        <v>8</v>
      </c>
      <c r="B59" t="s">
        <v>60</v>
      </c>
      <c r="C59" t="s">
        <v>61</v>
      </c>
      <c r="D59">
        <v>44</v>
      </c>
      <c r="E59" s="2">
        <v>0.75</v>
      </c>
      <c r="F59" s="2">
        <v>0.6</v>
      </c>
      <c r="G59" s="2">
        <v>0.45</v>
      </c>
      <c r="H59" s="2">
        <v>0.3</v>
      </c>
      <c r="I59" s="11">
        <f t="shared" si="0"/>
        <v>2.8793899532926854</v>
      </c>
      <c r="J59">
        <v>2.67</v>
      </c>
      <c r="K59">
        <v>3.73</v>
      </c>
      <c r="L59">
        <v>5.51</v>
      </c>
      <c r="M59">
        <v>9.07</v>
      </c>
      <c r="N59" s="13">
        <f t="shared" si="1"/>
        <v>497.71299386999999</v>
      </c>
      <c r="O59">
        <f>AVERAGE($D$52:$D59)</f>
        <v>14.5</v>
      </c>
    </row>
    <row r="60" spans="1:15" x14ac:dyDescent="0.2">
      <c r="A60">
        <v>9</v>
      </c>
      <c r="B60" t="s">
        <v>62</v>
      </c>
      <c r="C60" t="s">
        <v>63</v>
      </c>
      <c r="D60">
        <v>66</v>
      </c>
      <c r="E60" s="2">
        <v>0.75</v>
      </c>
      <c r="F60" s="2">
        <v>0.6</v>
      </c>
      <c r="G60" s="2">
        <v>0.45</v>
      </c>
      <c r="H60" s="2">
        <v>0.3</v>
      </c>
      <c r="I60" s="11">
        <f t="shared" si="0"/>
        <v>2.8793899532926854</v>
      </c>
      <c r="J60">
        <v>2.83</v>
      </c>
      <c r="K60">
        <v>3.97</v>
      </c>
      <c r="L60">
        <v>5.86</v>
      </c>
      <c r="M60">
        <v>9.6300000000000008</v>
      </c>
      <c r="N60" s="13">
        <f t="shared" si="1"/>
        <v>634.01691618000007</v>
      </c>
      <c r="O60">
        <f>AVERAGE($D$52:$D60)</f>
        <v>20.222222222222221</v>
      </c>
    </row>
    <row r="61" spans="1:15" x14ac:dyDescent="0.2">
      <c r="A61">
        <v>10</v>
      </c>
      <c r="B61" t="s">
        <v>64</v>
      </c>
      <c r="C61" t="s">
        <v>65</v>
      </c>
      <c r="D61">
        <v>101</v>
      </c>
      <c r="E61" s="2">
        <v>0.7</v>
      </c>
      <c r="F61" s="2">
        <v>0.5</v>
      </c>
      <c r="G61" s="2">
        <v>0.35</v>
      </c>
      <c r="H61" s="2">
        <v>0.2</v>
      </c>
      <c r="I61" s="11">
        <f t="shared" si="0"/>
        <v>4.4035223336626172</v>
      </c>
      <c r="J61">
        <v>3.34</v>
      </c>
      <c r="K61">
        <v>5.4</v>
      </c>
      <c r="L61">
        <v>8.49</v>
      </c>
      <c r="M61">
        <v>16.2</v>
      </c>
      <c r="N61" s="13">
        <f t="shared" si="1"/>
        <v>2480.6353679999997</v>
      </c>
      <c r="O61">
        <f>AVERAGE($D$52:$D61)</f>
        <v>28.3</v>
      </c>
    </row>
    <row r="62" spans="1:15" x14ac:dyDescent="0.2">
      <c r="A62">
        <v>11</v>
      </c>
      <c r="B62" t="s">
        <v>66</v>
      </c>
      <c r="C62" t="s">
        <v>67</v>
      </c>
      <c r="D62">
        <v>152</v>
      </c>
      <c r="E62" s="2">
        <v>0.7</v>
      </c>
      <c r="F62" s="2">
        <v>0.5</v>
      </c>
      <c r="G62" s="2">
        <v>0.35</v>
      </c>
      <c r="H62" s="2">
        <v>0.2</v>
      </c>
      <c r="I62" s="11">
        <f t="shared" si="0"/>
        <v>4.4035223336626172</v>
      </c>
      <c r="J62">
        <v>3.53</v>
      </c>
      <c r="K62">
        <v>5.7</v>
      </c>
      <c r="L62">
        <v>8.9600000000000009</v>
      </c>
      <c r="M62">
        <v>17.100000000000001</v>
      </c>
      <c r="N62" s="13">
        <f t="shared" si="1"/>
        <v>3082.8591360000005</v>
      </c>
      <c r="O62">
        <f>AVERAGE($D$52:$D62)</f>
        <v>39.545454545454547</v>
      </c>
    </row>
    <row r="63" spans="1:15" x14ac:dyDescent="0.2">
      <c r="A63">
        <v>12</v>
      </c>
      <c r="B63" t="s">
        <v>68</v>
      </c>
      <c r="C63" t="s">
        <v>69</v>
      </c>
      <c r="D63">
        <v>229</v>
      </c>
      <c r="E63" s="2">
        <v>0.7</v>
      </c>
      <c r="F63" s="2">
        <v>0.5</v>
      </c>
      <c r="G63" s="2">
        <v>0.35</v>
      </c>
      <c r="H63" s="2">
        <v>0.2</v>
      </c>
      <c r="I63" s="11">
        <f t="shared" si="0"/>
        <v>4.4035223336626172</v>
      </c>
      <c r="J63">
        <v>3.71</v>
      </c>
      <c r="K63">
        <v>6</v>
      </c>
      <c r="L63">
        <v>9.43</v>
      </c>
      <c r="M63">
        <v>18</v>
      </c>
      <c r="N63" s="13">
        <f t="shared" si="1"/>
        <v>3778.4123999999993</v>
      </c>
      <c r="O63">
        <f>AVERAGE($D$52:$D63)</f>
        <v>55.333333333333336</v>
      </c>
    </row>
    <row r="64" spans="1:15" x14ac:dyDescent="0.2">
      <c r="A64">
        <v>13</v>
      </c>
      <c r="B64" t="s">
        <v>70</v>
      </c>
      <c r="C64" t="s">
        <v>71</v>
      </c>
      <c r="D64">
        <v>344</v>
      </c>
      <c r="E64" s="2">
        <v>0.7</v>
      </c>
      <c r="F64" s="2">
        <v>0.5</v>
      </c>
      <c r="G64" s="2">
        <v>0.35</v>
      </c>
      <c r="H64" s="2">
        <v>0.2</v>
      </c>
      <c r="I64" s="11">
        <f t="shared" si="0"/>
        <v>4.4035223336626172</v>
      </c>
      <c r="J64">
        <v>5.57</v>
      </c>
      <c r="K64">
        <v>9</v>
      </c>
      <c r="L64">
        <v>14.14</v>
      </c>
      <c r="M64">
        <v>27</v>
      </c>
      <c r="N64" s="13">
        <f t="shared" si="1"/>
        <v>19138.631400000002</v>
      </c>
      <c r="O64">
        <f>AVERAGE($D$52:$D64)</f>
        <v>77.538461538461533</v>
      </c>
    </row>
    <row r="65" spans="1:16" x14ac:dyDescent="0.2">
      <c r="A65">
        <v>14</v>
      </c>
      <c r="B65" t="s">
        <v>72</v>
      </c>
      <c r="C65" t="s">
        <v>73</v>
      </c>
      <c r="D65">
        <v>517</v>
      </c>
      <c r="E65" s="2">
        <v>0.7</v>
      </c>
      <c r="F65" s="2">
        <v>0.5</v>
      </c>
      <c r="G65" s="2">
        <v>0.35</v>
      </c>
      <c r="H65" s="2">
        <v>0.2</v>
      </c>
      <c r="I65" s="11">
        <f t="shared" si="0"/>
        <v>4.4035223336626172</v>
      </c>
      <c r="J65">
        <v>7.43</v>
      </c>
      <c r="K65">
        <v>12</v>
      </c>
      <c r="L65">
        <v>18.86</v>
      </c>
      <c r="M65">
        <v>36</v>
      </c>
      <c r="N65" s="13">
        <f t="shared" si="1"/>
        <v>60536.073599999996</v>
      </c>
      <c r="O65">
        <f>AVERAGE($D$52:$D65)</f>
        <v>108.92857142857143</v>
      </c>
    </row>
    <row r="66" spans="1:16" x14ac:dyDescent="0.2">
      <c r="A66">
        <v>15</v>
      </c>
      <c r="B66" t="s">
        <v>74</v>
      </c>
      <c r="C66" t="s">
        <v>75</v>
      </c>
      <c r="D66">
        <v>776</v>
      </c>
      <c r="E66" s="2">
        <v>0.65</v>
      </c>
      <c r="F66" s="2">
        <v>0.5</v>
      </c>
      <c r="G66" s="2">
        <v>0.35</v>
      </c>
      <c r="H66" s="2">
        <v>0.2</v>
      </c>
      <c r="I66" s="11">
        <f t="shared" si="0"/>
        <v>4.4861285177994681</v>
      </c>
      <c r="J66">
        <v>10.38</v>
      </c>
      <c r="K66">
        <v>15</v>
      </c>
      <c r="L66">
        <v>23.57</v>
      </c>
      <c r="M66">
        <v>45</v>
      </c>
      <c r="N66" s="13">
        <f t="shared" si="1"/>
        <v>165143.20500000002</v>
      </c>
      <c r="O66">
        <f>AVERAGE($D$52:$D66)</f>
        <v>153.4</v>
      </c>
    </row>
    <row r="67" spans="1:16" x14ac:dyDescent="0.2">
      <c r="A67">
        <v>16</v>
      </c>
      <c r="B67" t="s">
        <v>76</v>
      </c>
      <c r="C67" t="s">
        <v>77</v>
      </c>
      <c r="D67">
        <v>1166</v>
      </c>
      <c r="E67" s="2">
        <v>0.55000000000000004</v>
      </c>
      <c r="F67" s="2">
        <v>0.4</v>
      </c>
      <c r="G67" s="2">
        <v>0.25</v>
      </c>
      <c r="H67" s="2">
        <v>0.1</v>
      </c>
      <c r="I67" s="11">
        <f t="shared" si="0"/>
        <v>7.2630235590349805</v>
      </c>
      <c r="J67">
        <v>15.82</v>
      </c>
      <c r="K67">
        <v>24</v>
      </c>
      <c r="L67">
        <v>42</v>
      </c>
      <c r="M67">
        <v>114</v>
      </c>
      <c r="N67" s="13">
        <f t="shared" si="1"/>
        <v>1817907.8399999999</v>
      </c>
      <c r="O67">
        <f>AVERAGE($D$52:$D67)</f>
        <v>216.6875</v>
      </c>
    </row>
    <row r="68" spans="1:16" x14ac:dyDescent="0.2">
      <c r="A68">
        <v>17</v>
      </c>
      <c r="B68" t="s">
        <v>78</v>
      </c>
      <c r="C68" t="s">
        <v>79</v>
      </c>
      <c r="D68">
        <v>1750</v>
      </c>
      <c r="E68" s="2">
        <v>0.5</v>
      </c>
      <c r="F68" s="2">
        <v>0.3</v>
      </c>
      <c r="G68" s="2">
        <v>0.1</v>
      </c>
      <c r="H68" s="2">
        <v>0.05</v>
      </c>
      <c r="I68" s="11">
        <f t="shared" si="0"/>
        <v>11.57153021141961</v>
      </c>
      <c r="J68">
        <v>21</v>
      </c>
      <c r="K68">
        <v>39.67</v>
      </c>
      <c r="L68">
        <v>133</v>
      </c>
      <c r="M68">
        <v>273</v>
      </c>
      <c r="N68" s="13">
        <f t="shared" si="1"/>
        <v>30247938.630000003</v>
      </c>
      <c r="O68">
        <f>AVERAGE($D$52:$D68)</f>
        <v>306.88235294117646</v>
      </c>
    </row>
    <row r="69" spans="1:16" x14ac:dyDescent="0.2">
      <c r="A69">
        <v>18</v>
      </c>
      <c r="B69" t="s">
        <v>80</v>
      </c>
      <c r="C69" t="s">
        <v>81</v>
      </c>
      <c r="D69">
        <v>2625</v>
      </c>
      <c r="E69" s="2">
        <v>0.45</v>
      </c>
      <c r="F69" s="2">
        <v>0.2</v>
      </c>
      <c r="G69" s="2">
        <v>0.1</v>
      </c>
      <c r="H69" s="2">
        <v>0.05</v>
      </c>
      <c r="I69" s="11">
        <f t="shared" si="0"/>
        <v>12.538315778818419</v>
      </c>
      <c r="J69">
        <v>27.56</v>
      </c>
      <c r="K69">
        <v>72</v>
      </c>
      <c r="L69">
        <v>152</v>
      </c>
      <c r="M69">
        <v>312</v>
      </c>
      <c r="N69" s="13">
        <f t="shared" si="1"/>
        <v>94104391.680000007</v>
      </c>
      <c r="O69">
        <f>AVERAGE($D$52:$D69)</f>
        <v>435.66666666666669</v>
      </c>
    </row>
    <row r="70" spans="1:16" x14ac:dyDescent="0.2">
      <c r="A70">
        <v>19</v>
      </c>
      <c r="B70" t="s">
        <v>82</v>
      </c>
      <c r="C70" t="s">
        <v>83</v>
      </c>
      <c r="D70">
        <v>3939</v>
      </c>
      <c r="E70" s="2">
        <v>0.4</v>
      </c>
      <c r="F70" s="2">
        <v>0.15</v>
      </c>
      <c r="G70" s="2">
        <v>0.05</v>
      </c>
      <c r="H70" s="2">
        <v>0.03</v>
      </c>
      <c r="I70" s="11">
        <f t="shared" si="0"/>
        <v>15.947978466616672</v>
      </c>
      <c r="J70">
        <v>36</v>
      </c>
      <c r="K70">
        <v>111</v>
      </c>
      <c r="L70">
        <v>351</v>
      </c>
      <c r="M70">
        <v>591</v>
      </c>
      <c r="N70" s="13">
        <f t="shared" si="1"/>
        <v>828934236</v>
      </c>
      <c r="O70">
        <f>AVERAGE($D$52:$D70)</f>
        <v>620.0526315789474</v>
      </c>
    </row>
    <row r="71" spans="1:16" x14ac:dyDescent="0.2">
      <c r="A71">
        <v>20</v>
      </c>
      <c r="B71" t="s">
        <v>84</v>
      </c>
      <c r="C71" t="s">
        <v>85</v>
      </c>
      <c r="D71">
        <v>5910</v>
      </c>
      <c r="E71" s="2">
        <v>0.3</v>
      </c>
      <c r="F71" s="2">
        <v>0.1</v>
      </c>
      <c r="G71" s="2">
        <v>0.05</v>
      </c>
      <c r="H71" s="2">
        <v>0.02</v>
      </c>
      <c r="I71" s="11">
        <f t="shared" si="0"/>
        <v>18.017982486990405</v>
      </c>
      <c r="J71">
        <v>56.67</v>
      </c>
      <c r="K71">
        <v>190</v>
      </c>
      <c r="L71">
        <v>390</v>
      </c>
      <c r="M71">
        <v>1000</v>
      </c>
      <c r="N71" s="13">
        <f t="shared" si="1"/>
        <v>4199247000</v>
      </c>
      <c r="O71">
        <f>AVERAGE($D$52:$D71)</f>
        <v>884.55</v>
      </c>
    </row>
    <row r="72" spans="1:16" x14ac:dyDescent="0.2">
      <c r="A72">
        <v>21</v>
      </c>
      <c r="B72" t="s">
        <v>86</v>
      </c>
      <c r="C72" t="s">
        <v>87</v>
      </c>
      <c r="D72">
        <v>8865</v>
      </c>
      <c r="E72" s="2">
        <v>0.25</v>
      </c>
      <c r="F72" s="2">
        <v>0.08</v>
      </c>
      <c r="G72" s="2">
        <v>0.04</v>
      </c>
      <c r="H72" s="2">
        <v>2.06E-2</v>
      </c>
      <c r="I72" s="11">
        <f t="shared" si="0"/>
        <v>19.320234312970008</v>
      </c>
      <c r="J72">
        <v>70</v>
      </c>
      <c r="K72">
        <v>240</v>
      </c>
      <c r="L72">
        <v>490</v>
      </c>
      <c r="M72">
        <v>1166.47</v>
      </c>
      <c r="N72" s="13">
        <f t="shared" si="1"/>
        <v>9602381040</v>
      </c>
      <c r="O72">
        <f>AVERAGE($D$52:$D72)</f>
        <v>1264.5714285714287</v>
      </c>
    </row>
    <row r="73" spans="1:16" x14ac:dyDescent="0.2">
      <c r="A73">
        <v>22</v>
      </c>
      <c r="B73" t="s">
        <v>88</v>
      </c>
      <c r="C73" t="s">
        <v>89</v>
      </c>
      <c r="D73">
        <v>13299</v>
      </c>
      <c r="E73" s="2">
        <v>0.2</v>
      </c>
      <c r="F73" s="2">
        <v>7.0000000000000007E-2</v>
      </c>
      <c r="G73" s="2">
        <v>3.5000000000000003E-2</v>
      </c>
      <c r="H73" s="2">
        <v>1.4999999999999999E-2</v>
      </c>
      <c r="I73" s="11">
        <f t="shared" si="0"/>
        <v>20.73437106512042</v>
      </c>
      <c r="J73">
        <v>90</v>
      </c>
      <c r="K73">
        <v>275.70999999999998</v>
      </c>
      <c r="L73">
        <v>561.42999999999995</v>
      </c>
      <c r="M73">
        <v>1323.33</v>
      </c>
      <c r="N73" s="13">
        <f t="shared" si="1"/>
        <v>18435664719.670406</v>
      </c>
      <c r="O73">
        <f>AVERAGE($D$52:$D73)</f>
        <v>1811.590909090909</v>
      </c>
    </row>
    <row r="74" spans="1:16" x14ac:dyDescent="0.2">
      <c r="A74">
        <v>23</v>
      </c>
      <c r="B74" t="s">
        <v>90</v>
      </c>
      <c r="C74" t="s">
        <v>91</v>
      </c>
      <c r="D74">
        <v>19950</v>
      </c>
      <c r="E74" s="2">
        <v>0.17</v>
      </c>
      <c r="F74" s="2">
        <v>0.06</v>
      </c>
      <c r="G74" s="2">
        <v>0.03</v>
      </c>
      <c r="H74" s="2">
        <v>1.2E-2</v>
      </c>
      <c r="I74" s="11">
        <f t="shared" si="0"/>
        <v>21.939358656576125</v>
      </c>
      <c r="J74">
        <v>107.65</v>
      </c>
      <c r="K74">
        <v>323.33</v>
      </c>
      <c r="L74">
        <v>656.67</v>
      </c>
      <c r="M74">
        <v>1656.67</v>
      </c>
      <c r="N74" s="13">
        <f t="shared" si="1"/>
        <v>37865458528.317879</v>
      </c>
      <c r="O74">
        <f>AVERAGE($D$52:$D74)</f>
        <v>2600.217391304348</v>
      </c>
    </row>
    <row r="75" spans="1:16" x14ac:dyDescent="0.2">
      <c r="A75">
        <v>24</v>
      </c>
      <c r="B75" t="s">
        <v>92</v>
      </c>
      <c r="C75" t="s">
        <v>93</v>
      </c>
      <c r="D75">
        <v>29925</v>
      </c>
      <c r="E75" s="2">
        <v>0.15</v>
      </c>
      <c r="F75" s="2">
        <v>0.05</v>
      </c>
      <c r="G75" s="2">
        <v>2.5000000000000001E-2</v>
      </c>
      <c r="H75" s="2">
        <v>0.01</v>
      </c>
      <c r="I75" s="11">
        <f t="shared" si="0"/>
        <v>23.071738882615264</v>
      </c>
      <c r="J75">
        <v>123.33</v>
      </c>
      <c r="K75">
        <v>390</v>
      </c>
      <c r="L75">
        <v>790</v>
      </c>
      <c r="M75">
        <v>1990</v>
      </c>
      <c r="N75" s="13">
        <f t="shared" si="1"/>
        <v>75615966270</v>
      </c>
      <c r="O75">
        <f>AVERAGE($D$52:$D75)</f>
        <v>3738.75</v>
      </c>
    </row>
    <row r="76" spans="1:16" x14ac:dyDescent="0.2">
      <c r="A76">
        <v>25</v>
      </c>
      <c r="B76" t="s">
        <v>94</v>
      </c>
      <c r="C76" t="s">
        <v>95</v>
      </c>
      <c r="D76">
        <v>44889</v>
      </c>
      <c r="E76" s="2">
        <v>0.12</v>
      </c>
      <c r="F76" s="2">
        <v>0.04</v>
      </c>
      <c r="G76" s="2">
        <v>0.02</v>
      </c>
      <c r="H76" s="2">
        <v>8.0000000000000002E-3</v>
      </c>
      <c r="I76" s="11">
        <f t="shared" si="0"/>
        <v>24.530164832910565</v>
      </c>
      <c r="J76">
        <v>156.66999999999999</v>
      </c>
      <c r="K76">
        <v>490</v>
      </c>
      <c r="L76">
        <v>990</v>
      </c>
      <c r="M76">
        <v>2490</v>
      </c>
      <c r="N76" s="13">
        <f t="shared" si="1"/>
        <v>189241536329.99997</v>
      </c>
      <c r="O76">
        <f>AVERAGE($D$52:$D76)</f>
        <v>5384.76</v>
      </c>
    </row>
    <row r="80" spans="1:16" x14ac:dyDescent="0.2">
      <c r="A80" s="16" t="s">
        <v>96</v>
      </c>
      <c r="B80" s="16" t="s">
        <v>97</v>
      </c>
      <c r="C80" s="16" t="s">
        <v>98</v>
      </c>
      <c r="D80" t="s">
        <v>34</v>
      </c>
      <c r="J80" s="16" t="s">
        <v>105</v>
      </c>
      <c r="P80" s="16" t="s">
        <v>106</v>
      </c>
    </row>
    <row r="81" spans="1:22" x14ac:dyDescent="0.2">
      <c r="A81">
        <v>1</v>
      </c>
      <c r="B81" t="s">
        <v>46</v>
      </c>
      <c r="C81" t="s">
        <v>47</v>
      </c>
      <c r="D81">
        <v>1</v>
      </c>
      <c r="E81" s="10">
        <v>0.8</v>
      </c>
      <c r="F81" s="10">
        <v>0.7</v>
      </c>
      <c r="G81" s="10">
        <v>1</v>
      </c>
      <c r="H81" s="10">
        <v>1</v>
      </c>
      <c r="I81" s="10"/>
      <c r="J81" s="18"/>
      <c r="K81" s="19">
        <v>1.2</v>
      </c>
      <c r="L81" s="18">
        <v>1.3</v>
      </c>
      <c r="M81" s="18">
        <v>1</v>
      </c>
      <c r="N81" s="18">
        <v>1</v>
      </c>
      <c r="O81" s="18"/>
      <c r="P81" s="40">
        <v>1</v>
      </c>
      <c r="Q81" s="18"/>
      <c r="R81" s="18"/>
      <c r="S81" s="18"/>
      <c r="T81" s="18"/>
      <c r="U81" s="18"/>
      <c r="V81" s="18"/>
    </row>
    <row r="82" spans="1:22" x14ac:dyDescent="0.2">
      <c r="A82">
        <v>2</v>
      </c>
      <c r="B82" t="s">
        <v>48</v>
      </c>
      <c r="C82" t="s">
        <v>49</v>
      </c>
      <c r="D82">
        <v>2</v>
      </c>
      <c r="E82" s="10">
        <v>0.8</v>
      </c>
      <c r="F82" s="10">
        <v>0.7</v>
      </c>
      <c r="G82" s="10">
        <v>0.6</v>
      </c>
      <c r="H82" s="10">
        <v>0.5</v>
      </c>
      <c r="I82" s="10"/>
      <c r="J82" s="18">
        <f>(1/(E82+$B$11+$B$31*0.1+$B$24)-1)+(1/(F82+$B$11+$B$31*0.1+$B$24)-1)+(1/(G82+$B$11+$B$31*0.1+$B$24)-1)+(1/(H82+$B$11+$B$31*0.1+$B$24)-1)</f>
        <v>1.4305809924356767</v>
      </c>
      <c r="K82" s="18">
        <v>1.25</v>
      </c>
      <c r="L82" s="18">
        <v>1.43</v>
      </c>
      <c r="M82" s="18">
        <v>1.67</v>
      </c>
      <c r="N82" s="18">
        <v>2</v>
      </c>
      <c r="O82" s="18"/>
      <c r="P82" s="40">
        <f>K82*L82*M82*N82*(1+($B$9))^4</f>
        <v>5.9702499999999992</v>
      </c>
      <c r="Q82" s="18"/>
      <c r="R82" s="18"/>
      <c r="S82" s="18"/>
      <c r="T82" s="18"/>
      <c r="U82" s="18"/>
      <c r="V82" s="18"/>
    </row>
    <row r="83" spans="1:22" x14ac:dyDescent="0.2">
      <c r="A83">
        <v>3</v>
      </c>
      <c r="B83" t="s">
        <v>50</v>
      </c>
      <c r="C83" s="16" t="s">
        <v>103</v>
      </c>
      <c r="D83">
        <v>4</v>
      </c>
      <c r="E83" s="10">
        <v>0.8</v>
      </c>
      <c r="F83" s="10">
        <v>0.7</v>
      </c>
      <c r="G83" s="10">
        <v>0.6</v>
      </c>
      <c r="H83" s="10">
        <v>0.5</v>
      </c>
      <c r="I83" s="10"/>
      <c r="J83" s="18">
        <f t="shared" ref="J83:J100" si="2">(1/(E83+$B$11+$B$31*0.1+$B$24)-1)+(1/(F83+$B$11+$B$31*0.1+$B$24)-1)+(1/(G83+$B$11+$B$31*0.1+$B$24)-1)+(1/(H83+$B$11+$B$31*0.1+$B$24)-1)</f>
        <v>1.4305809924356767</v>
      </c>
      <c r="K83" s="18">
        <v>1.38</v>
      </c>
      <c r="L83" s="18">
        <v>1.57</v>
      </c>
      <c r="M83" s="18">
        <v>1.83</v>
      </c>
      <c r="N83" s="18">
        <v>2.2000000000000002</v>
      </c>
      <c r="O83" s="18"/>
      <c r="P83" s="40">
        <f t="shared" ref="P83:P100" si="3">K83*L83*M83*N83*(1+($B$9))^4</f>
        <v>8.7227315999999995</v>
      </c>
      <c r="Q83" s="18"/>
      <c r="R83" s="18"/>
      <c r="S83" s="18"/>
      <c r="T83" s="18"/>
      <c r="U83" s="18"/>
      <c r="V83" s="18"/>
    </row>
    <row r="84" spans="1:22" x14ac:dyDescent="0.2">
      <c r="A84">
        <v>4</v>
      </c>
      <c r="B84" t="s">
        <v>52</v>
      </c>
      <c r="C84" t="s">
        <v>53</v>
      </c>
      <c r="D84">
        <v>7</v>
      </c>
      <c r="E84" s="10">
        <v>0.8</v>
      </c>
      <c r="F84" s="10">
        <v>0.7</v>
      </c>
      <c r="G84" s="10">
        <v>0.6</v>
      </c>
      <c r="H84" s="10">
        <v>0.5</v>
      </c>
      <c r="I84" s="10"/>
      <c r="J84" s="18">
        <f t="shared" si="2"/>
        <v>1.4305809924356767</v>
      </c>
      <c r="K84" s="18">
        <v>1.5</v>
      </c>
      <c r="L84" s="18">
        <v>1.71</v>
      </c>
      <c r="M84" s="18">
        <v>2</v>
      </c>
      <c r="N84" s="18">
        <v>2.4</v>
      </c>
      <c r="O84" s="18"/>
      <c r="P84" s="40">
        <f t="shared" si="3"/>
        <v>12.311999999999999</v>
      </c>
      <c r="Q84" s="18"/>
      <c r="R84" s="18"/>
      <c r="S84" s="18"/>
      <c r="T84" s="18"/>
      <c r="U84" s="18"/>
      <c r="V84" s="18"/>
    </row>
    <row r="85" spans="1:22" x14ac:dyDescent="0.2">
      <c r="A85">
        <v>5</v>
      </c>
      <c r="B85" t="s">
        <v>54</v>
      </c>
      <c r="C85" s="16" t="s">
        <v>102</v>
      </c>
      <c r="D85">
        <v>12</v>
      </c>
      <c r="E85" s="10">
        <v>0.7</v>
      </c>
      <c r="F85" s="10">
        <v>0.6</v>
      </c>
      <c r="G85" s="10">
        <v>0.5</v>
      </c>
      <c r="H85" s="10">
        <v>0.4</v>
      </c>
      <c r="I85" s="10"/>
      <c r="J85" s="18">
        <f t="shared" si="2"/>
        <v>2.3101434699133798</v>
      </c>
      <c r="K85" s="18">
        <v>2</v>
      </c>
      <c r="L85" s="18">
        <v>2.33</v>
      </c>
      <c r="M85" s="18">
        <v>2.8</v>
      </c>
      <c r="N85" s="18">
        <v>3.5</v>
      </c>
      <c r="O85" s="18"/>
      <c r="P85" s="40">
        <f t="shared" si="3"/>
        <v>45.667999999999999</v>
      </c>
      <c r="Q85" s="18"/>
      <c r="R85" s="18"/>
      <c r="S85" s="18"/>
      <c r="T85" s="18"/>
      <c r="U85" s="18"/>
      <c r="V85" s="18"/>
    </row>
    <row r="86" spans="1:22" x14ac:dyDescent="0.2">
      <c r="A86">
        <v>6</v>
      </c>
      <c r="B86" t="s">
        <v>56</v>
      </c>
      <c r="C86" t="s">
        <v>57</v>
      </c>
      <c r="D86">
        <v>18</v>
      </c>
      <c r="E86" s="10">
        <v>0.7</v>
      </c>
      <c r="F86" s="10">
        <v>0.6</v>
      </c>
      <c r="G86" s="10">
        <v>0.5</v>
      </c>
      <c r="H86" s="10">
        <v>0.4</v>
      </c>
      <c r="I86" s="10"/>
      <c r="J86" s="18">
        <f t="shared" si="2"/>
        <v>2.3101434699133798</v>
      </c>
      <c r="K86" s="18">
        <v>2.29</v>
      </c>
      <c r="L86" s="18">
        <v>2.67</v>
      </c>
      <c r="M86" s="18">
        <v>3.2</v>
      </c>
      <c r="N86" s="18">
        <v>4</v>
      </c>
      <c r="O86" s="18"/>
      <c r="P86" s="40">
        <f t="shared" si="3"/>
        <v>78.263040000000004</v>
      </c>
      <c r="Q86" s="18"/>
      <c r="R86" s="18"/>
      <c r="S86" s="18"/>
      <c r="T86" s="18"/>
      <c r="U86" s="18"/>
      <c r="V86" s="18"/>
    </row>
    <row r="87" spans="1:22" x14ac:dyDescent="0.2">
      <c r="A87">
        <v>7</v>
      </c>
      <c r="B87" t="s">
        <v>58</v>
      </c>
      <c r="C87" t="s">
        <v>59</v>
      </c>
      <c r="D87">
        <v>28</v>
      </c>
      <c r="E87" s="10">
        <v>0.7</v>
      </c>
      <c r="F87" s="10">
        <v>0.6</v>
      </c>
      <c r="G87" s="10">
        <v>0.5</v>
      </c>
      <c r="H87" s="10">
        <v>0.4</v>
      </c>
      <c r="I87" s="10"/>
      <c r="J87" s="18">
        <f t="shared" si="2"/>
        <v>2.3101434699133798</v>
      </c>
      <c r="K87" s="18">
        <v>2.86</v>
      </c>
      <c r="L87" s="18">
        <v>3.33</v>
      </c>
      <c r="M87" s="18">
        <v>4</v>
      </c>
      <c r="N87" s="18">
        <v>5</v>
      </c>
      <c r="O87" s="18"/>
      <c r="P87" s="40">
        <f t="shared" si="3"/>
        <v>190.476</v>
      </c>
      <c r="Q87" s="18"/>
      <c r="R87" s="18"/>
      <c r="S87" s="18"/>
      <c r="T87" s="18"/>
      <c r="U87" s="18"/>
      <c r="V87" s="18"/>
    </row>
    <row r="88" spans="1:22" x14ac:dyDescent="0.2">
      <c r="A88">
        <v>8</v>
      </c>
      <c r="B88" t="s">
        <v>60</v>
      </c>
      <c r="C88" t="s">
        <v>61</v>
      </c>
      <c r="D88">
        <v>44</v>
      </c>
      <c r="E88" s="10">
        <v>0.7</v>
      </c>
      <c r="F88" s="10">
        <v>0.6</v>
      </c>
      <c r="G88" s="10">
        <v>0.5</v>
      </c>
      <c r="H88" s="10">
        <v>0.4</v>
      </c>
      <c r="I88" s="10"/>
      <c r="J88" s="18">
        <f t="shared" si="2"/>
        <v>2.3101434699133798</v>
      </c>
      <c r="K88" s="18">
        <v>3.57</v>
      </c>
      <c r="L88" s="18">
        <v>4.17</v>
      </c>
      <c r="M88" s="18">
        <v>5</v>
      </c>
      <c r="N88" s="18">
        <v>6.25</v>
      </c>
      <c r="O88" s="18"/>
      <c r="P88" s="40">
        <f t="shared" si="3"/>
        <v>465.21562499999999</v>
      </c>
      <c r="Q88" s="18"/>
      <c r="R88" s="18"/>
      <c r="S88" s="18"/>
      <c r="T88" s="18"/>
      <c r="U88" s="18"/>
      <c r="V88" s="18"/>
    </row>
    <row r="89" spans="1:22" x14ac:dyDescent="0.2">
      <c r="A89">
        <v>9</v>
      </c>
      <c r="B89" t="s">
        <v>62</v>
      </c>
      <c r="C89" t="s">
        <v>63</v>
      </c>
      <c r="D89">
        <v>66</v>
      </c>
      <c r="E89" s="10">
        <v>0.7</v>
      </c>
      <c r="F89" s="10">
        <v>0.6</v>
      </c>
      <c r="G89" s="10">
        <v>0.5</v>
      </c>
      <c r="H89" s="10">
        <v>0.4</v>
      </c>
      <c r="I89" s="10"/>
      <c r="J89" s="18">
        <f t="shared" si="2"/>
        <v>2.3101434699133798</v>
      </c>
      <c r="K89" s="18">
        <v>4.29</v>
      </c>
      <c r="L89" s="18">
        <v>5</v>
      </c>
      <c r="M89" s="18">
        <v>6</v>
      </c>
      <c r="N89" s="18">
        <v>7.5</v>
      </c>
      <c r="O89" s="18"/>
      <c r="P89" s="40">
        <f t="shared" si="3"/>
        <v>965.24999999999989</v>
      </c>
      <c r="Q89" s="18"/>
      <c r="R89" s="18"/>
      <c r="S89" s="18"/>
      <c r="T89" s="18"/>
      <c r="U89" s="18"/>
      <c r="V89" s="18"/>
    </row>
    <row r="90" spans="1:22" x14ac:dyDescent="0.2">
      <c r="A90">
        <v>10</v>
      </c>
      <c r="B90" t="s">
        <v>64</v>
      </c>
      <c r="C90" t="s">
        <v>65</v>
      </c>
      <c r="D90">
        <v>101</v>
      </c>
      <c r="E90" s="10">
        <v>0.7</v>
      </c>
      <c r="F90" s="10">
        <v>0.6</v>
      </c>
      <c r="G90" s="10">
        <v>0.5</v>
      </c>
      <c r="H90" s="10">
        <v>0.4</v>
      </c>
      <c r="I90" s="10"/>
      <c r="J90" s="18">
        <f t="shared" si="2"/>
        <v>2.3101434699133798</v>
      </c>
      <c r="K90" s="18">
        <v>5</v>
      </c>
      <c r="L90" s="18">
        <v>5.83</v>
      </c>
      <c r="M90" s="18">
        <v>7</v>
      </c>
      <c r="N90" s="18">
        <v>8.75</v>
      </c>
      <c r="O90" s="18"/>
      <c r="P90" s="40">
        <f t="shared" si="3"/>
        <v>1785.4374999999998</v>
      </c>
      <c r="Q90" s="18"/>
      <c r="R90" s="18"/>
      <c r="S90" s="18"/>
      <c r="T90" s="18"/>
      <c r="U90" s="18"/>
      <c r="V90" s="18"/>
    </row>
    <row r="91" spans="1:22" x14ac:dyDescent="0.2">
      <c r="A91">
        <v>11</v>
      </c>
      <c r="B91" t="s">
        <v>66</v>
      </c>
      <c r="C91" s="16" t="s">
        <v>101</v>
      </c>
      <c r="D91">
        <v>152</v>
      </c>
      <c r="E91" s="10">
        <v>0.7</v>
      </c>
      <c r="F91" s="10">
        <v>0.6</v>
      </c>
      <c r="G91" s="10">
        <v>0.5</v>
      </c>
      <c r="H91" s="10">
        <v>0.4</v>
      </c>
      <c r="I91" s="10"/>
      <c r="J91" s="18">
        <f t="shared" si="2"/>
        <v>2.3101434699133798</v>
      </c>
      <c r="K91" s="18">
        <v>5.71</v>
      </c>
      <c r="L91" s="18">
        <v>6.67</v>
      </c>
      <c r="M91" s="18">
        <v>8</v>
      </c>
      <c r="N91" s="18">
        <v>10</v>
      </c>
      <c r="O91" s="18"/>
      <c r="P91" s="40">
        <f t="shared" si="3"/>
        <v>3046.8560000000002</v>
      </c>
      <c r="Q91" s="18"/>
      <c r="R91" s="18"/>
      <c r="S91" s="18"/>
      <c r="T91" s="18"/>
      <c r="U91" s="18"/>
      <c r="V91" s="18"/>
    </row>
    <row r="92" spans="1:22" x14ac:dyDescent="0.2">
      <c r="A92">
        <v>12</v>
      </c>
      <c r="B92" t="s">
        <v>68</v>
      </c>
      <c r="C92" t="s">
        <v>69</v>
      </c>
      <c r="D92">
        <v>229</v>
      </c>
      <c r="E92" s="10">
        <v>0.7</v>
      </c>
      <c r="F92" s="10">
        <v>0.6</v>
      </c>
      <c r="G92" s="10">
        <v>0.5</v>
      </c>
      <c r="H92" s="10">
        <v>0.4</v>
      </c>
      <c r="I92" s="10"/>
      <c r="J92" s="18">
        <f t="shared" si="2"/>
        <v>2.3101434699133798</v>
      </c>
      <c r="K92" s="18">
        <v>7.14</v>
      </c>
      <c r="L92" s="18">
        <v>8.33</v>
      </c>
      <c r="M92" s="18">
        <v>10</v>
      </c>
      <c r="N92" s="18">
        <v>12.5</v>
      </c>
      <c r="O92" s="18"/>
      <c r="P92" s="40">
        <f t="shared" si="3"/>
        <v>7434.5249999999996</v>
      </c>
      <c r="Q92" s="18"/>
      <c r="R92" s="18"/>
      <c r="S92" s="18"/>
      <c r="T92" s="18"/>
      <c r="U92" s="18"/>
      <c r="V92" s="18"/>
    </row>
    <row r="93" spans="1:22" x14ac:dyDescent="0.2">
      <c r="A93">
        <v>13</v>
      </c>
      <c r="B93" t="s">
        <v>70</v>
      </c>
      <c r="C93" t="s">
        <v>71</v>
      </c>
      <c r="D93">
        <v>344</v>
      </c>
      <c r="E93" s="10">
        <v>0.7</v>
      </c>
      <c r="F93" s="10">
        <v>0.6</v>
      </c>
      <c r="G93" s="10">
        <v>0.5</v>
      </c>
      <c r="H93" s="10">
        <v>0.4</v>
      </c>
      <c r="I93" s="10"/>
      <c r="J93" s="18">
        <f t="shared" si="2"/>
        <v>2.3101434699133798</v>
      </c>
      <c r="K93" s="18">
        <v>8.57</v>
      </c>
      <c r="L93" s="18">
        <v>10</v>
      </c>
      <c r="M93" s="18">
        <v>12</v>
      </c>
      <c r="N93" s="18">
        <v>15</v>
      </c>
      <c r="O93" s="18"/>
      <c r="P93" s="40">
        <f t="shared" si="3"/>
        <v>15426.000000000002</v>
      </c>
      <c r="Q93" s="18"/>
      <c r="R93" s="18"/>
      <c r="S93" s="18"/>
      <c r="T93" s="18"/>
      <c r="U93" s="18"/>
      <c r="V93" s="18"/>
    </row>
    <row r="94" spans="1:22" x14ac:dyDescent="0.2">
      <c r="A94">
        <v>14</v>
      </c>
      <c r="B94" t="s">
        <v>72</v>
      </c>
      <c r="C94" t="s">
        <v>73</v>
      </c>
      <c r="D94">
        <v>517</v>
      </c>
      <c r="E94" s="10">
        <v>0.7</v>
      </c>
      <c r="F94" s="10">
        <v>0.6</v>
      </c>
      <c r="G94" s="10">
        <v>0.5</v>
      </c>
      <c r="H94" s="10">
        <v>0.4</v>
      </c>
      <c r="I94" s="10"/>
      <c r="J94" s="18">
        <f t="shared" si="2"/>
        <v>2.3101434699133798</v>
      </c>
      <c r="K94" s="18">
        <v>10</v>
      </c>
      <c r="L94" s="18">
        <v>11.67</v>
      </c>
      <c r="M94" s="18">
        <v>14</v>
      </c>
      <c r="N94" s="18">
        <v>17.5</v>
      </c>
      <c r="O94" s="18"/>
      <c r="P94" s="40">
        <f t="shared" si="3"/>
        <v>28591.5</v>
      </c>
      <c r="Q94" s="18"/>
      <c r="R94" s="18"/>
      <c r="S94" s="18"/>
      <c r="T94" s="18"/>
      <c r="U94" s="18"/>
      <c r="V94" s="18"/>
    </row>
    <row r="95" spans="1:22" x14ac:dyDescent="0.2">
      <c r="A95">
        <v>15</v>
      </c>
      <c r="B95" t="s">
        <v>74</v>
      </c>
      <c r="C95" t="s">
        <v>75</v>
      </c>
      <c r="D95">
        <v>776</v>
      </c>
      <c r="E95" s="10">
        <v>0.7</v>
      </c>
      <c r="F95" s="10">
        <v>0.6</v>
      </c>
      <c r="G95" s="10">
        <v>0.5</v>
      </c>
      <c r="H95" s="10">
        <v>0.4</v>
      </c>
      <c r="I95" s="10"/>
      <c r="J95" s="18">
        <f t="shared" si="2"/>
        <v>2.3101434699133798</v>
      </c>
      <c r="K95" s="18">
        <v>11.43</v>
      </c>
      <c r="L95" s="18">
        <v>13.33</v>
      </c>
      <c r="M95" s="18">
        <v>16</v>
      </c>
      <c r="N95" s="18">
        <v>20</v>
      </c>
      <c r="O95" s="18"/>
      <c r="P95" s="40">
        <f t="shared" si="3"/>
        <v>48755.807999999997</v>
      </c>
      <c r="Q95" s="18"/>
      <c r="R95" s="18"/>
      <c r="S95" s="18"/>
      <c r="T95" s="18"/>
      <c r="U95" s="18"/>
      <c r="V95" s="18"/>
    </row>
    <row r="96" spans="1:22" x14ac:dyDescent="0.2">
      <c r="A96">
        <v>16</v>
      </c>
      <c r="B96" t="s">
        <v>76</v>
      </c>
      <c r="C96" t="s">
        <v>77</v>
      </c>
      <c r="D96">
        <v>1166</v>
      </c>
      <c r="E96" s="10">
        <v>0.7</v>
      </c>
      <c r="F96" s="10">
        <v>0.6</v>
      </c>
      <c r="G96" s="10">
        <v>0.5</v>
      </c>
      <c r="H96" s="10">
        <v>0.4</v>
      </c>
      <c r="I96" s="10"/>
      <c r="J96" s="18">
        <f t="shared" si="2"/>
        <v>2.3101434699133798</v>
      </c>
      <c r="K96" s="18">
        <v>15.71</v>
      </c>
      <c r="L96" s="18">
        <v>18.329999999999998</v>
      </c>
      <c r="M96" s="18">
        <v>22</v>
      </c>
      <c r="N96" s="18">
        <v>27.5</v>
      </c>
      <c r="O96" s="18"/>
      <c r="P96" s="40">
        <f t="shared" si="3"/>
        <v>174218.40149999998</v>
      </c>
      <c r="Q96" s="18"/>
      <c r="R96" s="18"/>
      <c r="S96" s="18"/>
      <c r="T96" s="18"/>
      <c r="U96" s="18"/>
      <c r="V96" s="18"/>
    </row>
    <row r="97" spans="1:22" x14ac:dyDescent="0.2">
      <c r="A97">
        <v>17</v>
      </c>
      <c r="B97" t="s">
        <v>78</v>
      </c>
      <c r="C97" t="s">
        <v>79</v>
      </c>
      <c r="D97">
        <v>1750</v>
      </c>
      <c r="E97" s="10">
        <v>0.7</v>
      </c>
      <c r="F97" s="10">
        <v>0.6</v>
      </c>
      <c r="G97" s="10">
        <v>0.5</v>
      </c>
      <c r="H97" s="10">
        <v>0.4</v>
      </c>
      <c r="I97" s="10"/>
      <c r="J97" s="18">
        <f t="shared" si="2"/>
        <v>2.3101434699133798</v>
      </c>
      <c r="K97" s="18">
        <v>20</v>
      </c>
      <c r="L97" s="18">
        <v>23.33</v>
      </c>
      <c r="M97" s="18">
        <v>28</v>
      </c>
      <c r="N97" s="18">
        <v>35</v>
      </c>
      <c r="O97" s="18"/>
      <c r="P97" s="40">
        <f t="shared" si="3"/>
        <v>457268</v>
      </c>
      <c r="Q97" s="18"/>
      <c r="R97" s="18"/>
      <c r="S97" s="18"/>
      <c r="T97" s="18"/>
      <c r="U97" s="18"/>
      <c r="V97" s="18"/>
    </row>
    <row r="98" spans="1:22" x14ac:dyDescent="0.2">
      <c r="A98">
        <v>18</v>
      </c>
      <c r="B98" t="s">
        <v>80</v>
      </c>
      <c r="C98" t="s">
        <v>81</v>
      </c>
      <c r="D98">
        <v>2625</v>
      </c>
      <c r="E98" s="10">
        <v>0.7</v>
      </c>
      <c r="F98" s="10">
        <v>0.6</v>
      </c>
      <c r="G98" s="10">
        <v>0.5</v>
      </c>
      <c r="H98" s="10">
        <v>0.4</v>
      </c>
      <c r="I98" s="10"/>
      <c r="J98" s="18">
        <f t="shared" si="2"/>
        <v>2.3101434699133798</v>
      </c>
      <c r="K98" s="18">
        <v>25.71</v>
      </c>
      <c r="L98" s="18">
        <v>30</v>
      </c>
      <c r="M98" s="18">
        <v>36</v>
      </c>
      <c r="N98" s="18">
        <v>45</v>
      </c>
      <c r="O98" s="18"/>
      <c r="P98" s="40">
        <f t="shared" si="3"/>
        <v>1249506.0000000002</v>
      </c>
      <c r="Q98" s="18"/>
      <c r="R98" s="18"/>
      <c r="S98" s="18"/>
      <c r="T98" s="18"/>
      <c r="U98" s="18"/>
      <c r="V98" s="18"/>
    </row>
    <row r="99" spans="1:22" x14ac:dyDescent="0.2">
      <c r="A99">
        <v>19</v>
      </c>
      <c r="B99" t="s">
        <v>82</v>
      </c>
      <c r="C99" t="s">
        <v>83</v>
      </c>
      <c r="D99">
        <v>3939</v>
      </c>
      <c r="E99" s="10">
        <v>0.7</v>
      </c>
      <c r="F99" s="10">
        <v>0.6</v>
      </c>
      <c r="G99" s="10">
        <v>0.5</v>
      </c>
      <c r="H99" s="10">
        <v>0.4</v>
      </c>
      <c r="I99" s="10"/>
      <c r="J99" s="18">
        <f t="shared" si="2"/>
        <v>2.3101434699133798</v>
      </c>
      <c r="K99" s="18">
        <v>34.29</v>
      </c>
      <c r="L99" s="18">
        <v>40</v>
      </c>
      <c r="M99" s="18">
        <v>48</v>
      </c>
      <c r="N99" s="18">
        <v>60</v>
      </c>
      <c r="O99" s="18"/>
      <c r="P99" s="40">
        <f t="shared" si="3"/>
        <v>3950207.9999999991</v>
      </c>
      <c r="Q99" s="18"/>
      <c r="R99" s="18"/>
      <c r="S99" s="18"/>
      <c r="T99" s="18"/>
      <c r="U99" s="18"/>
      <c r="V99" s="18"/>
    </row>
    <row r="100" spans="1:22" x14ac:dyDescent="0.2">
      <c r="A100">
        <v>20</v>
      </c>
      <c r="B100" t="s">
        <v>84</v>
      </c>
      <c r="C100" s="16" t="s">
        <v>99</v>
      </c>
      <c r="D100">
        <v>5910</v>
      </c>
      <c r="E100" s="10">
        <v>0.7</v>
      </c>
      <c r="F100" s="10">
        <v>0.6</v>
      </c>
      <c r="G100" s="10">
        <v>0.5</v>
      </c>
      <c r="H100" s="10">
        <v>0.4</v>
      </c>
      <c r="I100" s="10"/>
      <c r="J100" s="18">
        <f t="shared" si="2"/>
        <v>2.3101434699133798</v>
      </c>
      <c r="K100" s="18">
        <v>42.86</v>
      </c>
      <c r="L100" s="18">
        <v>50</v>
      </c>
      <c r="M100" s="18">
        <v>60</v>
      </c>
      <c r="N100" s="18">
        <v>75</v>
      </c>
      <c r="O100" s="18"/>
      <c r="P100" s="40">
        <f t="shared" si="3"/>
        <v>9643500</v>
      </c>
      <c r="Q100" s="18"/>
      <c r="R100" s="18"/>
      <c r="S100" s="18"/>
      <c r="T100" s="18"/>
      <c r="U100" s="18"/>
      <c r="V100" s="18"/>
    </row>
    <row r="101" spans="1:22" x14ac:dyDescent="0.2">
      <c r="A101">
        <v>21</v>
      </c>
      <c r="B101" t="s">
        <v>86</v>
      </c>
      <c r="C101" s="17" t="s">
        <v>100</v>
      </c>
      <c r="D101">
        <v>8865</v>
      </c>
      <c r="E101" s="10">
        <v>0.7</v>
      </c>
      <c r="F101" s="10">
        <v>0.6</v>
      </c>
      <c r="G101" s="10">
        <v>0.5</v>
      </c>
      <c r="H101" s="10">
        <v>0.4</v>
      </c>
      <c r="I101" s="10">
        <v>0.3</v>
      </c>
      <c r="J101" s="18">
        <f>(1/(E101+$B$11+$B$31*0.1+$B$24)-1)+(1/(F101+$B$11+$B$31*0.1+$B$24)-1)+(1/(G101+$B$11+$B$31*0.1+$B$24)-1)+(1/(H101+$B$11+$B$31*0.1+$B$24)-1)+(1/(I101+$B$11+$B$31*0.1+$B$24)-1)</f>
        <v>3.7890725725410448</v>
      </c>
      <c r="K101" s="18">
        <v>50</v>
      </c>
      <c r="L101" s="18">
        <v>58.33</v>
      </c>
      <c r="M101" s="18">
        <v>70</v>
      </c>
      <c r="N101" s="18">
        <v>87.5</v>
      </c>
      <c r="O101" s="18">
        <v>116.67</v>
      </c>
      <c r="P101" s="40">
        <f>K101*L101*M101*N101*O101*(1+($B$9))^5</f>
        <v>2084141836.875</v>
      </c>
      <c r="Q101" s="18"/>
      <c r="R101" s="18"/>
      <c r="S101" s="18"/>
      <c r="T101" s="18"/>
      <c r="U101" s="18"/>
      <c r="V101" s="18"/>
    </row>
    <row r="102" spans="1:22" x14ac:dyDescent="0.2">
      <c r="A102">
        <v>22</v>
      </c>
      <c r="B102" t="s">
        <v>88</v>
      </c>
      <c r="C102" t="s">
        <v>89</v>
      </c>
      <c r="D102">
        <v>13299</v>
      </c>
      <c r="E102" s="10">
        <v>0.7</v>
      </c>
      <c r="F102" s="10">
        <v>0.6</v>
      </c>
      <c r="G102" s="10">
        <v>0.5</v>
      </c>
      <c r="H102" s="10">
        <v>0.4</v>
      </c>
      <c r="I102" s="10">
        <v>0.3</v>
      </c>
      <c r="J102" s="18">
        <f t="shared" ref="J102:J105" si="4">(1/(E102+$B$11+$B$31*0.1+$B$24)-1)+(1/(F102+$B$11+$B$31*0.1+$B$24)-1)+(1/(G102+$B$11+$B$31*0.1+$B$24)-1)+(1/(H102+$B$11+$B$31*0.1+$B$24)-1)+(1/(I102+$B$11+$B$31*0.1+$B$24)-1)</f>
        <v>3.7890725725410448</v>
      </c>
      <c r="K102" s="18">
        <v>57.14</v>
      </c>
      <c r="L102" s="18">
        <v>66.67</v>
      </c>
      <c r="M102" s="18">
        <v>80</v>
      </c>
      <c r="N102" s="18">
        <v>100</v>
      </c>
      <c r="O102" s="18">
        <v>133.33000000000001</v>
      </c>
      <c r="P102" s="40">
        <f t="shared" ref="P102:P105" si="5">K102*L102*M102*N102*O102*(1+($B$9))^5</f>
        <v>4063390466.0320001</v>
      </c>
      <c r="Q102" s="18"/>
      <c r="R102" s="18"/>
      <c r="S102" s="18"/>
      <c r="T102" s="18"/>
      <c r="U102" s="18"/>
      <c r="V102" s="18"/>
    </row>
    <row r="103" spans="1:22" x14ac:dyDescent="0.2">
      <c r="A103">
        <v>23</v>
      </c>
      <c r="B103" t="s">
        <v>90</v>
      </c>
      <c r="C103" t="s">
        <v>91</v>
      </c>
      <c r="D103">
        <v>19950</v>
      </c>
      <c r="E103" s="10">
        <v>0.7</v>
      </c>
      <c r="F103" s="10">
        <v>0.6</v>
      </c>
      <c r="G103" s="10">
        <v>0.5</v>
      </c>
      <c r="H103" s="10">
        <v>0.4</v>
      </c>
      <c r="I103" s="10">
        <v>0.3</v>
      </c>
      <c r="J103" s="18">
        <f t="shared" si="4"/>
        <v>3.7890725725410448</v>
      </c>
      <c r="K103" s="18">
        <v>64.290000000000006</v>
      </c>
      <c r="L103" s="18">
        <v>75</v>
      </c>
      <c r="M103" s="18">
        <v>90</v>
      </c>
      <c r="N103" s="18">
        <v>112.5</v>
      </c>
      <c r="O103" s="18">
        <v>150</v>
      </c>
      <c r="P103" s="40">
        <f t="shared" si="5"/>
        <v>7323032812.500001</v>
      </c>
      <c r="Q103" s="18"/>
      <c r="R103" s="18"/>
      <c r="S103" s="18"/>
      <c r="T103" s="18"/>
      <c r="U103" s="18"/>
      <c r="V103" s="18"/>
    </row>
    <row r="104" spans="1:22" x14ac:dyDescent="0.2">
      <c r="A104">
        <v>24</v>
      </c>
      <c r="B104" t="s">
        <v>92</v>
      </c>
      <c r="C104" t="s">
        <v>93</v>
      </c>
      <c r="D104">
        <v>29925</v>
      </c>
      <c r="E104" s="10">
        <v>0.7</v>
      </c>
      <c r="F104" s="10">
        <v>0.6</v>
      </c>
      <c r="G104" s="10">
        <v>0.5</v>
      </c>
      <c r="H104" s="10">
        <v>0.4</v>
      </c>
      <c r="I104" s="10">
        <v>0.3</v>
      </c>
      <c r="J104" s="18">
        <f t="shared" si="4"/>
        <v>3.7890725725410448</v>
      </c>
      <c r="K104" s="18">
        <v>71.430000000000007</v>
      </c>
      <c r="L104" s="18">
        <v>83.33</v>
      </c>
      <c r="M104" s="18">
        <v>100</v>
      </c>
      <c r="N104" s="18">
        <v>125</v>
      </c>
      <c r="O104" s="18">
        <v>166.67</v>
      </c>
      <c r="P104" s="40">
        <f t="shared" si="5"/>
        <v>12400793635.912502</v>
      </c>
      <c r="Q104" s="18"/>
      <c r="R104" s="18"/>
      <c r="S104" s="18"/>
      <c r="T104" s="18"/>
      <c r="U104" s="18"/>
      <c r="V104" s="18"/>
    </row>
    <row r="105" spans="1:22" x14ac:dyDescent="0.2">
      <c r="A105">
        <v>25</v>
      </c>
      <c r="B105" t="s">
        <v>94</v>
      </c>
      <c r="C105" t="s">
        <v>95</v>
      </c>
      <c r="D105">
        <v>44889</v>
      </c>
      <c r="E105" s="10">
        <v>0.7</v>
      </c>
      <c r="F105" s="10">
        <v>0.6</v>
      </c>
      <c r="G105" s="10">
        <v>0.5</v>
      </c>
      <c r="H105" s="10">
        <v>0.4</v>
      </c>
      <c r="I105" s="10">
        <v>0.3</v>
      </c>
      <c r="J105" s="18">
        <f t="shared" si="4"/>
        <v>3.7890725725410448</v>
      </c>
      <c r="K105">
        <v>78.569999999999993</v>
      </c>
      <c r="L105">
        <v>91.67</v>
      </c>
      <c r="M105">
        <v>110</v>
      </c>
      <c r="N105">
        <v>137.5</v>
      </c>
      <c r="O105">
        <v>183.33</v>
      </c>
      <c r="P105" s="40">
        <f t="shared" si="5"/>
        <v>19971602162.733372</v>
      </c>
    </row>
  </sheetData>
  <mergeCells count="18">
    <mergeCell ref="B39:L39"/>
    <mergeCell ref="C24:D25"/>
    <mergeCell ref="A28:B29"/>
    <mergeCell ref="C31:D33"/>
    <mergeCell ref="A36:B37"/>
    <mergeCell ref="C38:D38"/>
    <mergeCell ref="E24:F25"/>
    <mergeCell ref="E8:F9"/>
    <mergeCell ref="F11:K11"/>
    <mergeCell ref="E16:F17"/>
    <mergeCell ref="A17:B18"/>
    <mergeCell ref="C20:D23"/>
    <mergeCell ref="F19:I19"/>
    <mergeCell ref="A1:G3"/>
    <mergeCell ref="A4:B5"/>
    <mergeCell ref="D4:E5"/>
    <mergeCell ref="F4:F5"/>
    <mergeCell ref="C7:E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customHeight="1" x14ac:dyDescent="0.2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kms</dc:creator>
  <cp:lastModifiedBy>kms</cp:lastModifiedBy>
  <cp:revision>3</cp:revision>
  <dcterms:created xsi:type="dcterms:W3CDTF">2015-05-17T15:05:29Z</dcterms:created>
  <dcterms:modified xsi:type="dcterms:W3CDTF">2015-05-18T15:46:49Z</dcterms:modified>
</cp:coreProperties>
</file>